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unway Calculator" state="visible" r:id="rId4"/>
    <sheet sheetId="2" name="Scenario Planning" state="visible" r:id="rId5"/>
    <sheet sheetId="3" name="Hiring Impact" state="visible" r:id="rId6"/>
  </sheets>
  <calcPr calcId="171027"/>
</workbook>
</file>

<file path=xl/sharedStrings.xml><?xml version="1.0" encoding="utf-8"?>
<sst xmlns="http://schemas.openxmlformats.org/spreadsheetml/2006/main" count="76" uniqueCount="63">
  <si>
    <t>Startup Runway Calculator</t>
  </si>
  <si>
    <t>Enter your financial data in the yellow cells. Runway calculates automatically.</t>
  </si>
  <si>
    <t>💰 CURRENT FINANCIAL SITUATION</t>
  </si>
  <si>
    <t>Cash in Bank</t>
  </si>
  <si>
    <t>Your current cash balance</t>
  </si>
  <si>
    <t>Monthly Recurring Revenue (MRR)</t>
  </si>
  <si>
    <t>Monthly revenue</t>
  </si>
  <si>
    <t>Other Monthly Income</t>
  </si>
  <si>
    <t>Consulting, one-time deals, etc.</t>
  </si>
  <si>
    <t/>
  </si>
  <si>
    <t>TOTAL MONTHLY INCOME</t>
  </si>
  <si>
    <t>Calculated automatically</t>
  </si>
  <si>
    <t>💸 MONTHLY EXPENSES</t>
  </si>
  <si>
    <t>Salaries &amp; Payroll</t>
  </si>
  <si>
    <t>Team compensation</t>
  </si>
  <si>
    <t>Office &amp; Rent</t>
  </si>
  <si>
    <t>Physical space costs</t>
  </si>
  <si>
    <t>Software &amp; Tools</t>
  </si>
  <si>
    <t>SaaS subscriptions</t>
  </si>
  <si>
    <t>Marketing &amp; Advertising</t>
  </si>
  <si>
    <t>Customer acquisition</t>
  </si>
  <si>
    <t>Cloud Infrastructure</t>
  </si>
  <si>
    <t>AWS, hosting, etc.</t>
  </si>
  <si>
    <t>Professional Services</t>
  </si>
  <si>
    <t>Legal, accounting</t>
  </si>
  <si>
    <t>Other Expenses</t>
  </si>
  <si>
    <t>Miscellaneous</t>
  </si>
  <si>
    <t>TOTAL MONTHLY EXPENSES</t>
  </si>
  <si>
    <t>⏱️ RUNWAY ANALYSIS</t>
  </si>
  <si>
    <t>Monthly Net Burn</t>
  </si>
  <si>
    <t>Monthly cash consumed</t>
  </si>
  <si>
    <t>MONTHS OF RUNWAY</t>
  </si>
  <si>
    <t>Before running out of cash</t>
  </si>
  <si>
    <t>Days of Runway</t>
  </si>
  <si>
    <t>Approximate days</t>
  </si>
  <si>
    <t>Runway End Date</t>
  </si>
  <si>
    <t>When cash runs out</t>
  </si>
  <si>
    <t>⚠️ RECOMMENDATION: Maintain at least 12 months of runway. Start fundraising when you have 6-9 months left.</t>
  </si>
  <si>
    <t>Runway Scenarios - What If Analysis</t>
  </si>
  <si>
    <t>Scenario</t>
  </si>
  <si>
    <t>Current</t>
  </si>
  <si>
    <t>Best Case</t>
  </si>
  <si>
    <t>Worst Case</t>
  </si>
  <si>
    <t>With Hire</t>
  </si>
  <si>
    <t>Monthly Income</t>
  </si>
  <si>
    <t>Monthly Expenses</t>
  </si>
  <si>
    <t>Monthly Burn</t>
  </si>
  <si>
    <t>Runway (months)</t>
  </si>
  <si>
    <t>Hiring Impact on Runway</t>
  </si>
  <si>
    <t>Current Runway (months)</t>
  </si>
  <si>
    <t>Current Monthly Burn</t>
  </si>
  <si>
    <t>👥 PLANNED HIRES</t>
  </si>
  <si>
    <t>Engineer #1</t>
  </si>
  <si>
    <t>Annual salary</t>
  </si>
  <si>
    <t>Designer #1</t>
  </si>
  <si>
    <t>Sales Rep #1</t>
  </si>
  <si>
    <t>Total Annual Cost</t>
  </si>
  <si>
    <t>Monthly Cost Impact</t>
  </si>
  <si>
    <t>Added to monthly burn</t>
  </si>
  <si>
    <t>📊 NEW RUNWAY AFTER HIRES</t>
  </si>
  <si>
    <t>New Monthly Burn</t>
  </si>
  <si>
    <t>New Runway (months)</t>
  </si>
  <si>
    <t>Runway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</si>
</sst>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0.0"/>
    <numFmt numFmtId="166" formatCode="mmm dd, yyyy"/>
  </numFmts>
  <fonts count="11" x14ac:knownFonts="1">
    <font>
      <color theme="1"/>
      <family val="2"/>
      <scheme val="minor"/>
      <sz val="11"/>
      <name val="Calibri"/>
    </font>
    <font>
      <b/>
      <color rgb="FFFFFF"/>
      <sz val="20"/>
    </font>
    <font>
      <i/>
      <color rgb="6B7280"/>
      <sz val="10"/>
    </font>
    <font>
      <b/>
      <sz val="14"/>
    </font>
    <font>
      <i/>
      <color rgb="6B7280"/>
      <sz val="9"/>
    </font>
    <font>
      <b/>
    </font>
    <font>
      <b/>
      <color rgb="1E40AF"/>
      <sz val="16"/>
    </font>
    <font>
      <b/>
      <color rgb="92400E"/>
    </font>
    <font>
      <b/>
      <color rgb="FFFFFF"/>
      <sz val="18"/>
    </font>
    <font/>
    <font>
      <b/>
      <sz val="12"/>
    </font>
  </fonts>
  <fills count="10">
    <fill>
      <patternFill patternType="none"/>
    </fill>
    <fill>
      <patternFill patternType="gray125"/>
    </fill>
    <fill>
      <patternFill patternType="solid">
        <fgColor rgb="DC2626"/>
      </patternFill>
    </fill>
    <fill>
      <patternFill patternType="solid">
        <fgColor rgb="E5E7EB"/>
      </patternFill>
    </fill>
    <fill>
      <patternFill patternType="solid">
        <fgColor rgb="FEF3C7"/>
      </patternFill>
    </fill>
    <fill>
      <patternFill patternType="solid">
        <fgColor rgb="D1FAE5"/>
      </patternFill>
    </fill>
    <fill>
      <patternFill patternType="solid">
        <fgColor rgb="FEE2E2"/>
      </patternFill>
    </fill>
    <fill>
      <patternFill patternType="solid">
        <fgColor rgb="DBEAFE"/>
      </patternFill>
    </fill>
    <fill>
      <patternFill patternType="solid">
        <fgColor rgb="7C3AED"/>
      </patternFill>
    </fill>
    <fill>
      <patternFill patternType="solid">
        <fgColor rgb="10B98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0" xfId="0" applyFont="1" applyFill="1"/>
    <xf numFmtId="164" fontId="0" fillId="4" borderId="0" xfId="0" applyNumberFormat="1" applyFill="1"/>
    <xf numFmtId="0" fontId="4" fillId="0" borderId="0" xfId="0" applyFont="1"/>
    <xf numFmtId="164" fontId="0" fillId="0" borderId="0" xfId="0" applyNumberFormat="1"/>
    <xf numFmtId="0" fontId="5" fillId="0" borderId="0" xfId="0" applyFont="1"/>
    <xf numFmtId="164" fontId="0" fillId="5" borderId="0" xfId="0" applyNumberFormat="1" applyFill="1"/>
    <xf numFmtId="164" fontId="0" fillId="6" borderId="0" xfId="0" applyNumberFormat="1" applyFill="1"/>
    <xf numFmtId="0" fontId="3" fillId="0" borderId="0" xfId="0" applyFont="1"/>
    <xf numFmtId="165" fontId="6" fillId="7" borderId="0" xfId="0" applyNumberFormat="1" applyFont="1" applyFill="1"/>
    <xf numFmtId="3" fontId="0" fillId="0" borderId="0" xfId="0" applyNumberFormat="1"/>
    <xf numFmtId="166" fontId="0" fillId="0" borderId="0" xfId="0" applyNumberFormat="1"/>
    <xf numFmtId="0" fontId="7" fillId="4" borderId="0" xfId="0" applyFont="1" applyFill="1" applyAlignment="1">
      <alignment wrapText="1"/>
    </xf>
    <xf numFmtId="0" fontId="8" fillId="8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9" fillId="0" borderId="0" xfId="0" applyFont="1"/>
    <xf numFmtId="165" fontId="5" fillId="7" borderId="0" xfId="0" applyNumberFormat="1" applyFont="1" applyFill="1"/>
    <xf numFmtId="0" fontId="8" fillId="9" borderId="0" xfId="0" applyFont="1" applyFill="1" applyAlignment="1">
      <alignment horizontal="center" vertical="center"/>
    </xf>
    <xf numFmtId="165" fontId="0" fillId="5" borderId="0" xfId="0" applyNumberFormat="1" applyFill="1"/>
    <xf numFmtId="0" fontId="10" fillId="3" borderId="0" xfId="0" applyFont="1" applyFill="1"/>
    <xf numFmtId="165" fontId="3" fillId="7" borderId="0" xfId="0" applyNumberFormat="1" applyFont="1" applyFill="1"/>
    <xf numFmtId="165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FormatPr defaultRowHeight="15" outlineLevelRow="0" outlineLevelCol="0" x14ac:dyDescent="55"/>
  <cols>
    <col min="1" max="1" width="30" customWidth="1"/>
    <col min="2" max="2" width="15" customWidth="1"/>
    <col min="3" max="3" width="30" customWidth="1"/>
  </cols>
  <sheetData>
    <row r="1" ht="40" customHeight="1" spans="1:3" x14ac:dyDescent="0.25">
      <c r="A1" s="1" t="s">
        <v>0</v>
      </c>
      <c r="B1" s="1"/>
      <c r="C1" s="1"/>
    </row>
    <row r="2" ht="25" customHeight="1" spans="1:3" x14ac:dyDescent="0.25">
      <c r="A2" s="2" t="s">
        <v>1</v>
      </c>
      <c r="B2" s="2"/>
      <c r="C2" s="2"/>
    </row>
    <row r="4" spans="1:1" x14ac:dyDescent="0.25">
      <c r="A4" s="3" t="s">
        <v>2</v>
      </c>
    </row>
    <row r="5" spans="1:3" x14ac:dyDescent="0.25">
      <c r="A5" t="s">
        <v>3</v>
      </c>
      <c r="B5" s="4">
        <v>500000</v>
      </c>
      <c r="C5" s="5" t="s">
        <v>4</v>
      </c>
    </row>
    <row r="6" spans="1:3" x14ac:dyDescent="0.25">
      <c r="A6" t="s">
        <v>5</v>
      </c>
      <c r="B6" s="4">
        <v>20000</v>
      </c>
      <c r="C6" s="5" t="s">
        <v>6</v>
      </c>
    </row>
    <row r="7" spans="1:3" x14ac:dyDescent="0.25">
      <c r="A7" t="s">
        <v>7</v>
      </c>
      <c r="B7" s="4">
        <v>0</v>
      </c>
      <c r="C7" s="5" t="s">
        <v>8</v>
      </c>
    </row>
    <row r="8" spans="1:3" x14ac:dyDescent="0.25">
      <c r="A8" t="s">
        <v>9</v>
      </c>
      <c r="B8" s="6"/>
      <c r="C8" s="5" t="s">
        <v>9</v>
      </c>
    </row>
    <row r="9" spans="1:3" x14ac:dyDescent="0.25">
      <c r="A9" s="7" t="s">
        <v>10</v>
      </c>
      <c r="B9" s="8">
        <f>=B5+B6</f>
      </c>
      <c r="C9" s="5" t="s">
        <v>11</v>
      </c>
    </row>
    <row r="11" spans="1:1" x14ac:dyDescent="0.25">
      <c r="A11" s="3" t="s">
        <v>12</v>
      </c>
    </row>
    <row r="12" spans="1:3" x14ac:dyDescent="0.25">
      <c r="A12" t="s">
        <v>13</v>
      </c>
      <c r="B12" s="4">
        <v>50000</v>
      </c>
      <c r="C12" s="5" t="s">
        <v>14</v>
      </c>
    </row>
    <row r="13" spans="1:3" x14ac:dyDescent="0.25">
      <c r="A13" t="s">
        <v>15</v>
      </c>
      <c r="B13" s="4">
        <v>5000</v>
      </c>
      <c r="C13" s="5" t="s">
        <v>16</v>
      </c>
    </row>
    <row r="14" spans="1:3" x14ac:dyDescent="0.25">
      <c r="A14" t="s">
        <v>17</v>
      </c>
      <c r="B14" s="4">
        <v>3000</v>
      </c>
      <c r="C14" s="5" t="s">
        <v>18</v>
      </c>
    </row>
    <row r="15" spans="1:3" x14ac:dyDescent="0.25">
      <c r="A15" t="s">
        <v>19</v>
      </c>
      <c r="B15" s="4">
        <v>10000</v>
      </c>
      <c r="C15" s="5" t="s">
        <v>20</v>
      </c>
    </row>
    <row r="16" spans="1:3" x14ac:dyDescent="0.25">
      <c r="A16" t="s">
        <v>21</v>
      </c>
      <c r="B16" s="4">
        <v>2000</v>
      </c>
      <c r="C16" s="5" t="s">
        <v>22</v>
      </c>
    </row>
    <row r="17" spans="1:3" x14ac:dyDescent="0.25">
      <c r="A17" t="s">
        <v>23</v>
      </c>
      <c r="B17" s="4">
        <v>5000</v>
      </c>
      <c r="C17" s="5" t="s">
        <v>24</v>
      </c>
    </row>
    <row r="18" spans="1:3" x14ac:dyDescent="0.25">
      <c r="A18" t="s">
        <v>25</v>
      </c>
      <c r="B18" s="4">
        <v>5000</v>
      </c>
      <c r="C18" s="5" t="s">
        <v>26</v>
      </c>
    </row>
    <row r="19" spans="1:3" x14ac:dyDescent="0.25">
      <c r="A19" t="s">
        <v>9</v>
      </c>
      <c r="B19" s="6"/>
      <c r="C19" s="5" t="s">
        <v>9</v>
      </c>
    </row>
    <row r="20" spans="1:3" x14ac:dyDescent="0.25">
      <c r="A20" s="7" t="s">
        <v>27</v>
      </c>
      <c r="B20" s="9">
        <f>=SUM(B13:B19)</f>
      </c>
      <c r="C20" s="5" t="s">
        <v>11</v>
      </c>
    </row>
    <row r="22" spans="1:1" x14ac:dyDescent="0.25">
      <c r="A22" s="3" t="s">
        <v>28</v>
      </c>
    </row>
    <row r="23" spans="1:3" x14ac:dyDescent="0.25">
      <c r="A23" t="s">
        <v>29</v>
      </c>
      <c r="B23" s="6">
        <f>=B21-B9</f>
      </c>
      <c r="C23" s="5" t="s">
        <v>30</v>
      </c>
    </row>
    <row r="24" spans="1:3" x14ac:dyDescent="0.25">
      <c r="A24" t="s">
        <v>9</v>
      </c>
      <c r="C24" s="5" t="s">
        <v>9</v>
      </c>
    </row>
    <row r="25" ht="30" customHeight="1" spans="1:3" x14ac:dyDescent="0.25">
      <c r="A25" s="10" t="s">
        <v>31</v>
      </c>
      <c r="B25" s="11">
        <f>=IF(B24&gt;0,B5/B24,999)</f>
      </c>
      <c r="C25" s="5" t="s">
        <v>32</v>
      </c>
    </row>
    <row r="26" spans="1:3" x14ac:dyDescent="0.25">
      <c r="A26" t="s">
        <v>33</v>
      </c>
      <c r="B26" s="12">
        <f>=B26*30</f>
      </c>
      <c r="C26" s="5" t="s">
        <v>34</v>
      </c>
    </row>
    <row r="27" spans="1:3" x14ac:dyDescent="0.25">
      <c r="A27" t="s">
        <v>35</v>
      </c>
      <c r="B27" s="13">
        <f>=TODAY()+B27</f>
      </c>
      <c r="C27" s="5" t="s">
        <v>36</v>
      </c>
    </row>
    <row r="29" ht="40" customHeight="1" spans="1:3" x14ac:dyDescent="0.25">
      <c r="A29" s="14" t="s">
        <v>37</v>
      </c>
      <c r="B29" s="14"/>
      <c r="C29" s="14"/>
    </row>
  </sheetData>
  <mergeCells count="3">
    <mergeCell ref="A1:C1"/>
    <mergeCell ref="A2:C2"/>
    <mergeCell ref="A29:C2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FormatPr defaultRowHeight="15" outlineLevelRow="0" outlineLevelCol="0" x14ac:dyDescent="55"/>
  <cols>
    <col min="1" max="1" width="25" customWidth="1"/>
    <col min="2" max="5" width="15" customWidth="1"/>
  </cols>
  <sheetData>
    <row r="1" ht="35" customHeight="1" spans="1:5" x14ac:dyDescent="0.25">
      <c r="A1" s="15" t="s">
        <v>38</v>
      </c>
      <c r="B1" s="15"/>
      <c r="C1" s="15"/>
      <c r="D1" s="15"/>
      <c r="E1" s="15"/>
    </row>
    <row r="3" spans="1:5" x14ac:dyDescent="0.25">
      <c r="A3" s="16" t="s">
        <v>39</v>
      </c>
      <c r="B3" s="16" t="s">
        <v>40</v>
      </c>
      <c r="C3" s="16" t="s">
        <v>41</v>
      </c>
      <c r="D3" s="16" t="s">
        <v>42</v>
      </c>
      <c r="E3" s="16" t="s">
        <v>43</v>
      </c>
    </row>
    <row r="4" spans="1:5" x14ac:dyDescent="0.25">
      <c r="A4" s="17" t="s">
        <v>3</v>
      </c>
      <c r="B4" s="6">
        <f>='Runway Calculator'!B5</f>
      </c>
      <c r="C4" s="6">
        <v>500000</v>
      </c>
      <c r="D4" s="6">
        <v>500000</v>
      </c>
      <c r="E4" s="6">
        <v>500000</v>
      </c>
    </row>
    <row r="5" spans="1:5" x14ac:dyDescent="0.25">
      <c r="A5" s="17" t="s">
        <v>44</v>
      </c>
      <c r="B5" s="4">
        <f>='Runway Calculator'!B9</f>
      </c>
      <c r="C5" s="4">
        <v>30000</v>
      </c>
      <c r="D5" s="4">
        <v>15000</v>
      </c>
      <c r="E5" s="4">
        <v>20000</v>
      </c>
    </row>
    <row r="6" spans="1:5" x14ac:dyDescent="0.25">
      <c r="A6" s="17" t="s">
        <v>45</v>
      </c>
      <c r="B6" s="4">
        <f>='Runway Calculator'!B21</f>
      </c>
      <c r="C6" s="4">
        <v>70000</v>
      </c>
      <c r="D6" s="4">
        <v>90000</v>
      </c>
      <c r="E6" s="4">
        <v>95000</v>
      </c>
    </row>
    <row r="7" spans="1:1" x14ac:dyDescent="0.25">
      <c r="A7" t="s">
        <v>9</v>
      </c>
    </row>
    <row r="8" spans="1:5" x14ac:dyDescent="0.25">
      <c r="A8" s="7" t="s">
        <v>46</v>
      </c>
      <c r="B8" s="9">
        <f>=B5-B6</f>
      </c>
      <c r="C8" s="9">
        <f>=C5-C6</f>
      </c>
      <c r="D8" s="9">
        <f>=D5-D6</f>
      </c>
      <c r="E8" s="9">
        <f>=E5-E6</f>
      </c>
    </row>
    <row r="9" spans="1:5" x14ac:dyDescent="0.25">
      <c r="A9" s="7" t="s">
        <v>47</v>
      </c>
      <c r="B9" s="18">
        <f>=B4/B8</f>
      </c>
      <c r="C9" s="18">
        <f>=C4/C8</f>
      </c>
      <c r="D9" s="18">
        <f>=D4/D8</f>
      </c>
      <c r="E9" s="18">
        <f>=E4/E8</f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FormatPr defaultRowHeight="15" outlineLevelRow="0" outlineLevelCol="0" x14ac:dyDescent="55"/>
  <cols>
    <col min="1" max="1" width="30" customWidth="1"/>
    <col min="2" max="3" width="15" customWidth="1"/>
  </cols>
  <sheetData>
    <row r="1" ht="35" customHeight="1" spans="1:3" x14ac:dyDescent="0.25">
      <c r="A1" s="19" t="s">
        <v>48</v>
      </c>
      <c r="B1" s="19"/>
      <c r="C1" s="19"/>
    </row>
    <row r="3" spans="1:2" x14ac:dyDescent="0.25">
      <c r="A3" s="7" t="s">
        <v>49</v>
      </c>
      <c r="B3" s="20">
        <f>='Runway Calculator'!B26</f>
      </c>
    </row>
    <row r="4" spans="1:2" x14ac:dyDescent="0.25">
      <c r="A4" s="7" t="s">
        <v>50</v>
      </c>
      <c r="B4" s="6">
        <f>='Runway Calculator'!B24</f>
      </c>
    </row>
    <row r="6" spans="1:1" x14ac:dyDescent="0.25">
      <c r="A6" s="21" t="s">
        <v>51</v>
      </c>
    </row>
    <row r="7" spans="1:3" x14ac:dyDescent="0.25">
      <c r="A7" t="s">
        <v>52</v>
      </c>
      <c r="B7" s="4">
        <v>120000</v>
      </c>
      <c r="C7" s="5" t="s">
        <v>53</v>
      </c>
    </row>
    <row r="8" spans="1:3" x14ac:dyDescent="0.25">
      <c r="A8" t="s">
        <v>54</v>
      </c>
      <c r="B8" s="4">
        <v>100000</v>
      </c>
      <c r="C8" s="5" t="s">
        <v>53</v>
      </c>
    </row>
    <row r="9" spans="1:3" x14ac:dyDescent="0.25">
      <c r="A9" t="s">
        <v>55</v>
      </c>
      <c r="B9" s="4">
        <v>80000</v>
      </c>
      <c r="C9" s="5" t="s">
        <v>53</v>
      </c>
    </row>
    <row r="10" spans="1:3" x14ac:dyDescent="0.25">
      <c r="A10" t="s">
        <v>9</v>
      </c>
      <c r="B10" s="6"/>
      <c r="C10" s="5" t="s">
        <v>9</v>
      </c>
    </row>
    <row r="11" spans="1:3" x14ac:dyDescent="0.25">
      <c r="A11" s="7" t="s">
        <v>56</v>
      </c>
      <c r="B11" s="9">
        <f>=SUM(B8:B10)</f>
      </c>
      <c r="C11" s="5" t="s">
        <v>9</v>
      </c>
    </row>
    <row r="12" spans="1:3" x14ac:dyDescent="0.25">
      <c r="A12" s="7" t="s">
        <v>57</v>
      </c>
      <c r="B12" s="9">
        <f>=B12/12</f>
      </c>
      <c r="C12" s="5" t="s">
        <v>58</v>
      </c>
    </row>
    <row r="14" spans="1:1" x14ac:dyDescent="0.25">
      <c r="A14" s="21" t="s">
        <v>59</v>
      </c>
    </row>
    <row r="15" spans="1:2" x14ac:dyDescent="0.25">
      <c r="A15" t="s">
        <v>60</v>
      </c>
      <c r="B15" s="6">
        <f>='Runway Calculator'!B24+B13</f>
      </c>
    </row>
    <row r="16" spans="1:2" x14ac:dyDescent="0.25">
      <c r="A16" s="7" t="s">
        <v>61</v>
      </c>
      <c r="B16" s="22">
        <f>='Runway Calculator'!B5/B16</f>
      </c>
    </row>
    <row r="17" spans="1:2" x14ac:dyDescent="0.25">
      <c r="A17" t="s">
        <v>62</v>
      </c>
      <c r="B17" s="23">
        <f>=B3-B17</f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Runway Calculator</vt:lpstr>
      <vt:lpstr>Scenario Planning</vt:lpstr>
      <vt:lpstr>Hiring Impact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Startup Project</dc:creator>
  <dc:title/>
  <dc:subject/>
  <dc:description/>
  <cp:keywords/>
  <cp:category/>
  <cp:lastModifiedBy>Unknown</cp:lastModifiedBy>
  <dcterms:created xsi:type="dcterms:W3CDTF">2025-11-08T21:34:35Z</dcterms:created>
  <dcterms:modified xsi:type="dcterms:W3CDTF">2025-11-08T21:34:35Z</dcterms:modified>
</cp:coreProperties>
</file>