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Income Statement" sheetId="2" state="visible" r:id="rId2"/>
    <sheet xmlns:r="http://schemas.openxmlformats.org/officeDocument/2006/relationships" name="Balance Sheet" sheetId="3" state="visible" r:id="rId3"/>
    <sheet xmlns:r="http://schemas.openxmlformats.org/officeDocument/2006/relationships" name="Cash Flow Statement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"/>
  </numFmts>
  <fonts count="8">
    <font>
      <name val="Calibri"/>
      <family val="2"/>
      <color theme="1"/>
      <sz val="11"/>
      <scheme val="minor"/>
    </font>
    <font>
      <b val="1"/>
      <color rgb="001A1A1A"/>
      <sz val="14"/>
    </font>
    <font>
      <i val="1"/>
      <color rgb="005A5A5A"/>
      <sz val="9"/>
    </font>
    <font>
      <b val="1"/>
      <color rgb="00FFFFFF"/>
      <sz val="11"/>
    </font>
    <font>
      <b val="1"/>
      <color rgb="001D4ED8"/>
    </font>
    <font>
      <b val="1"/>
      <sz val="10"/>
    </font>
    <font>
      <b val="1"/>
    </font>
    <font>
      <b val="1"/>
      <color rgb="00B91C1C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DBEAFE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0" fillId="2" borderId="0" pivotButton="0" quotePrefix="0" xfId="0"/>
    <xf numFmtId="164" fontId="4" fillId="3" borderId="0" pivotButton="0" quotePrefix="0" xfId="0"/>
    <xf numFmtId="0" fontId="5" fillId="0" borderId="0" applyAlignment="1" pivotButton="0" quotePrefix="0" xfId="0">
      <alignment horizontal="right"/>
    </xf>
    <xf numFmtId="9" fontId="4" fillId="3" borderId="0" pivotButton="0" quotePrefix="0" xfId="0"/>
    <xf numFmtId="1" fontId="4" fillId="3" borderId="0" pivotButton="0" quotePrefix="0" xfId="0"/>
    <xf numFmtId="164" fontId="0" fillId="0" borderId="0" pivotButton="0" quotePrefix="0" xfId="0"/>
    <xf numFmtId="0" fontId="6" fillId="0" borderId="0" pivotButton="0" quotePrefix="0" xfId="0"/>
    <xf numFmtId="164" fontId="6" fillId="0" borderId="1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38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3-Statement Financial Model — Assumptions</t>
        </is>
      </c>
    </row>
    <row r="2">
      <c r="A2" s="2" t="inlineStr">
        <is>
          <t>Edit only the blue cells on this sheet. All three statements update automatically.</t>
        </is>
      </c>
    </row>
    <row r="4">
      <c r="A4" s="3" t="inlineStr">
        <is>
          <t>Financing</t>
        </is>
      </c>
      <c r="B4" s="4" t="n"/>
      <c r="C4" s="4" t="n"/>
      <c r="D4" s="4" t="n"/>
      <c r="E4" s="4" t="n"/>
    </row>
    <row r="5">
      <c r="A5" t="inlineStr">
        <is>
          <t>Initial equity capital (at start)</t>
        </is>
      </c>
      <c r="B5" s="5" t="n">
        <v>500000</v>
      </c>
    </row>
    <row r="6">
      <c r="A6" t="inlineStr">
        <is>
          <t>Additional equity raised (per year)</t>
        </is>
      </c>
      <c r="C6" s="6" t="inlineStr">
        <is>
          <t>Year 1</t>
        </is>
      </c>
      <c r="D6" s="6" t="inlineStr">
        <is>
          <t>Year 2</t>
        </is>
      </c>
      <c r="E6" s="6" t="inlineStr">
        <is>
          <t>Year 3</t>
        </is>
      </c>
    </row>
    <row r="7">
      <c r="A7" t="inlineStr">
        <is>
          <t xml:space="preserve">  Equity raised</t>
        </is>
      </c>
      <c r="C7" s="5" t="n">
        <v>0</v>
      </c>
      <c r="D7" s="5" t="n">
        <v>1500000</v>
      </c>
      <c r="E7" s="5" t="n">
        <v>0</v>
      </c>
    </row>
    <row r="9">
      <c r="A9" s="3" t="inlineStr">
        <is>
          <t>Revenue &amp; Margin</t>
        </is>
      </c>
      <c r="B9" s="4" t="n"/>
      <c r="C9" s="4" t="n"/>
      <c r="D9" s="4" t="n"/>
      <c r="E9" s="4" t="n"/>
    </row>
    <row r="10">
      <c r="A10" t="inlineStr">
        <is>
          <t>Year 1 revenue</t>
        </is>
      </c>
      <c r="B10" s="5" t="n">
        <v>300000</v>
      </c>
    </row>
    <row r="11">
      <c r="A11" t="inlineStr">
        <is>
          <t>Revenue growth — Year 2</t>
        </is>
      </c>
      <c r="B11" s="7" t="n">
        <v>1</v>
      </c>
    </row>
    <row r="12">
      <c r="A12" t="inlineStr">
        <is>
          <t>Revenue growth — Year 3</t>
        </is>
      </c>
      <c r="B12" s="7" t="n">
        <v>0.8</v>
      </c>
    </row>
    <row r="13">
      <c r="A13" t="inlineStr">
        <is>
          <t>Gross margin</t>
        </is>
      </c>
      <c r="B13" s="7" t="n">
        <v>0.75</v>
      </c>
    </row>
    <row r="15">
      <c r="A15" s="3" t="inlineStr">
        <is>
          <t>Operating Expenses (% of revenue)</t>
        </is>
      </c>
      <c r="B15" s="4" t="n"/>
      <c r="C15" s="4" t="n"/>
      <c r="D15" s="4" t="n"/>
      <c r="E15" s="4" t="n"/>
    </row>
    <row r="16">
      <c r="A16" t="inlineStr">
        <is>
          <t>Sales &amp; marketing</t>
        </is>
      </c>
      <c r="B16" s="7" t="n">
        <v>0.4</v>
      </c>
    </row>
    <row r="17">
      <c r="A17" t="inlineStr">
        <is>
          <t>Research &amp; development</t>
        </is>
      </c>
      <c r="B17" s="7" t="n">
        <v>0.3</v>
      </c>
    </row>
    <row r="18">
      <c r="A18" t="inlineStr">
        <is>
          <t>General &amp; administrative</t>
        </is>
      </c>
      <c r="B18" s="7" t="n">
        <v>0.15</v>
      </c>
    </row>
    <row r="20">
      <c r="A20" s="3" t="inlineStr">
        <is>
          <t>Capital &amp; Working Capital</t>
        </is>
      </c>
      <c r="B20" s="4" t="n"/>
      <c r="C20" s="4" t="n"/>
      <c r="D20" s="4" t="n"/>
      <c r="E20" s="4" t="n"/>
    </row>
    <row r="21">
      <c r="A21" t="inlineStr">
        <is>
          <t>Capital expenditure (per year)</t>
        </is>
      </c>
      <c r="B21" s="5" t="n">
        <v>50000</v>
      </c>
    </row>
    <row r="22">
      <c r="A22" t="inlineStr">
        <is>
          <t>Depreciation period (years, straight-line)</t>
        </is>
      </c>
      <c r="B22" s="8" t="n">
        <v>5</v>
      </c>
    </row>
    <row r="23">
      <c r="A23" t="inlineStr">
        <is>
          <t>Accounts receivable (days of revenue)</t>
        </is>
      </c>
      <c r="B23" s="8" t="n">
        <v>45</v>
      </c>
    </row>
    <row r="24">
      <c r="A24" t="inlineStr">
        <is>
          <t>Accounts payable (days of costs)</t>
        </is>
      </c>
      <c r="B24" s="8" t="n">
        <v>30</v>
      </c>
    </row>
    <row r="25">
      <c r="A25" t="inlineStr">
        <is>
          <t>Tax rate (on positive pre-tax income)</t>
        </is>
      </c>
      <c r="B25" s="7" t="n">
        <v>0.21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Income Statement</t>
        </is>
      </c>
    </row>
    <row r="3">
      <c r="B3" s="6" t="inlineStr">
        <is>
          <t>Year 1</t>
        </is>
      </c>
      <c r="C3" s="6" t="inlineStr">
        <is>
          <t>Year 2</t>
        </is>
      </c>
      <c r="D3" s="6" t="inlineStr">
        <is>
          <t>Year 3</t>
        </is>
      </c>
    </row>
    <row r="4">
      <c r="A4" t="inlineStr">
        <is>
          <t>Revenue</t>
        </is>
      </c>
      <c r="B4" s="9">
        <f>Assumptions!$B$10</f>
        <v/>
      </c>
      <c r="C4" s="9">
        <f>B4*(1+Assumptions!$B$11)</f>
        <v/>
      </c>
      <c r="D4" s="9">
        <f>C4*(1+Assumptions!$B$12)</f>
        <v/>
      </c>
    </row>
    <row r="5">
      <c r="A5" t="inlineStr">
        <is>
          <t>Cost of goods sold</t>
        </is>
      </c>
      <c r="B5" s="9">
        <f>-B4*(1-Assumptions!$B$13)</f>
        <v/>
      </c>
      <c r="C5" s="9">
        <f>-C4*(1-Assumptions!$B$13)</f>
        <v/>
      </c>
      <c r="D5" s="9">
        <f>-D4*(1-Assumptions!$B$13)</f>
        <v/>
      </c>
    </row>
    <row r="6">
      <c r="A6" s="10" t="inlineStr">
        <is>
          <t>Gross profit</t>
        </is>
      </c>
      <c r="B6" s="11">
        <f>B4+B5</f>
        <v/>
      </c>
      <c r="C6" s="11">
        <f>C4+C5</f>
        <v/>
      </c>
      <c r="D6" s="11">
        <f>D4+D5</f>
        <v/>
      </c>
    </row>
    <row r="8">
      <c r="A8" t="inlineStr">
        <is>
          <t>Sales &amp; marketing</t>
        </is>
      </c>
      <c r="B8" s="9">
        <f>-B4*Assumptions!$B$16</f>
        <v/>
      </c>
      <c r="C8" s="9">
        <f>-C4*Assumptions!$B$16</f>
        <v/>
      </c>
      <c r="D8" s="9">
        <f>-D4*Assumptions!$B$16</f>
        <v/>
      </c>
    </row>
    <row r="9">
      <c r="A9" t="inlineStr">
        <is>
          <t>Research &amp; development</t>
        </is>
      </c>
      <c r="B9" s="9">
        <f>-B4*Assumptions!$B$17</f>
        <v/>
      </c>
      <c r="C9" s="9">
        <f>-C4*Assumptions!$B$17</f>
        <v/>
      </c>
      <c r="D9" s="9">
        <f>-D4*Assumptions!$B$17</f>
        <v/>
      </c>
    </row>
    <row r="10">
      <c r="A10" t="inlineStr">
        <is>
          <t>General &amp; administrative</t>
        </is>
      </c>
      <c r="B10" s="9">
        <f>-B4*Assumptions!$B$18</f>
        <v/>
      </c>
      <c r="C10" s="9">
        <f>-C4*Assumptions!$B$18</f>
        <v/>
      </c>
      <c r="D10" s="9">
        <f>-D4*Assumptions!$B$18</f>
        <v/>
      </c>
    </row>
    <row r="11">
      <c r="A11" s="10" t="inlineStr">
        <is>
          <t>Total operating expenses</t>
        </is>
      </c>
      <c r="B11" s="11">
        <f>SUM(B8:B10)</f>
        <v/>
      </c>
      <c r="C11" s="11">
        <f>SUM(C8:C10)</f>
        <v/>
      </c>
      <c r="D11" s="11">
        <f>SUM(D8:D10)</f>
        <v/>
      </c>
    </row>
    <row r="13">
      <c r="A13" s="10" t="inlineStr">
        <is>
          <t>EBITDA</t>
        </is>
      </c>
      <c r="B13" s="11">
        <f>B6+B11</f>
        <v/>
      </c>
      <c r="C13" s="11">
        <f>C6+C11</f>
        <v/>
      </c>
      <c r="D13" s="11">
        <f>D6+D11</f>
        <v/>
      </c>
    </row>
    <row r="14">
      <c r="A14" t="inlineStr">
        <is>
          <t>Depreciation &amp; amortization</t>
        </is>
      </c>
      <c r="B14" s="9">
        <f>-Assumptions!$B$21/Assumptions!$B$22</f>
        <v/>
      </c>
      <c r="C14" s="9">
        <f>B14-Assumptions!$B$21/Assumptions!$B$22</f>
        <v/>
      </c>
      <c r="D14" s="9">
        <f>C14-Assumptions!$B$21/Assumptions!$B$22</f>
        <v/>
      </c>
    </row>
    <row r="15">
      <c r="A15" s="10" t="inlineStr">
        <is>
          <t>EBIT (operating income)</t>
        </is>
      </c>
      <c r="B15" s="11">
        <f>B13+B14</f>
        <v/>
      </c>
      <c r="C15" s="11">
        <f>C13+C14</f>
        <v/>
      </c>
      <c r="D15" s="11">
        <f>D13+D14</f>
        <v/>
      </c>
    </row>
    <row r="16">
      <c r="A16" t="inlineStr">
        <is>
          <t>Income tax</t>
        </is>
      </c>
      <c r="B16" s="9">
        <f>-MAX(0,B15)*Assumptions!$B$25</f>
        <v/>
      </c>
      <c r="C16" s="9">
        <f>-MAX(0,C15)*Assumptions!$B$25</f>
        <v/>
      </c>
      <c r="D16" s="9">
        <f>-MAX(0,D15)*Assumptions!$B$25</f>
        <v/>
      </c>
    </row>
    <row r="17">
      <c r="A17" s="10" t="inlineStr">
        <is>
          <t>Net income</t>
        </is>
      </c>
      <c r="B17" s="11">
        <f>B15+B16</f>
        <v/>
      </c>
      <c r="C17" s="11">
        <f>C15+C16</f>
        <v/>
      </c>
      <c r="D17" s="11">
        <f>D15+D16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32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Balance Sheet</t>
        </is>
      </c>
    </row>
    <row r="3">
      <c r="B3" s="6" t="inlineStr">
        <is>
          <t>Opening</t>
        </is>
      </c>
      <c r="C3" s="6" t="inlineStr">
        <is>
          <t>Year 1</t>
        </is>
      </c>
      <c r="D3" s="6" t="inlineStr">
        <is>
          <t>Year 2</t>
        </is>
      </c>
      <c r="E3" s="6" t="inlineStr">
        <is>
          <t>Year 3</t>
        </is>
      </c>
    </row>
    <row r="4">
      <c r="A4" t="inlineStr">
        <is>
          <t>Cash</t>
        </is>
      </c>
      <c r="B4" s="9">
        <f>Assumptions!$B$5</f>
        <v/>
      </c>
      <c r="C4" s="9">
        <f>'Cash Flow Statement'!B13</f>
        <v/>
      </c>
      <c r="D4" s="9">
        <f>'Cash Flow Statement'!C13</f>
        <v/>
      </c>
      <c r="E4" s="9">
        <f>'Cash Flow Statement'!D13</f>
        <v/>
      </c>
    </row>
    <row r="5">
      <c r="A5" t="inlineStr">
        <is>
          <t>Accounts receivable</t>
        </is>
      </c>
      <c r="B5" s="9" t="n">
        <v>0</v>
      </c>
      <c r="C5" s="9">
        <f>'Income Statement'!B4*Assumptions!$B$23/365</f>
        <v/>
      </c>
      <c r="D5" s="9">
        <f>'Income Statement'!C4*Assumptions!$B$23/365</f>
        <v/>
      </c>
      <c r="E5" s="9">
        <f>'Income Statement'!D4*Assumptions!$B$23/365</f>
        <v/>
      </c>
    </row>
    <row r="6">
      <c r="A6" t="inlineStr">
        <is>
          <t>Property &amp; equipment, net</t>
        </is>
      </c>
      <c r="B6" s="9" t="n">
        <v>0</v>
      </c>
      <c r="C6" s="9">
        <f>B6+Assumptions!$B$21+'Income Statement'!B14</f>
        <v/>
      </c>
      <c r="D6" s="9">
        <f>C6+Assumptions!$B$21+'Income Statement'!C14</f>
        <v/>
      </c>
      <c r="E6" s="9">
        <f>D6+Assumptions!$B$21+'Income Statement'!D14</f>
        <v/>
      </c>
    </row>
    <row r="7">
      <c r="A7" s="10" t="inlineStr">
        <is>
          <t>Total assets</t>
        </is>
      </c>
      <c r="B7" s="11">
        <f>SUM(B4:B6)</f>
        <v/>
      </c>
      <c r="C7" s="11">
        <f>SUM(C4:C6)</f>
        <v/>
      </c>
      <c r="D7" s="11">
        <f>SUM(D4:D6)</f>
        <v/>
      </c>
      <c r="E7" s="11">
        <f>SUM(E4:E6)</f>
        <v/>
      </c>
    </row>
    <row r="9">
      <c r="A9" t="inlineStr">
        <is>
          <t>Accounts payable</t>
        </is>
      </c>
      <c r="B9" s="9" t="n">
        <v>0</v>
      </c>
      <c r="C9" s="9">
        <f>-('Income Statement'!B5+'Income Statement'!B11)*Assumptions!$B$24/365</f>
        <v/>
      </c>
      <c r="D9" s="9">
        <f>-('Income Statement'!C5+'Income Statement'!C11)*Assumptions!$B$24/365</f>
        <v/>
      </c>
      <c r="E9" s="9">
        <f>-('Income Statement'!D5+'Income Statement'!D11)*Assumptions!$B$24/365</f>
        <v/>
      </c>
    </row>
    <row r="10">
      <c r="A10" s="10" t="inlineStr">
        <is>
          <t>Total liabilities</t>
        </is>
      </c>
      <c r="B10" s="11">
        <f>B9</f>
        <v/>
      </c>
      <c r="C10" s="11">
        <f>C9</f>
        <v/>
      </c>
      <c r="D10" s="11">
        <f>D9</f>
        <v/>
      </c>
      <c r="E10" s="11">
        <f>E9</f>
        <v/>
      </c>
    </row>
    <row r="12">
      <c r="A12" t="inlineStr">
        <is>
          <t>Paid-in capital</t>
        </is>
      </c>
      <c r="B12" s="9">
        <f>Assumptions!$B$5</f>
        <v/>
      </c>
      <c r="C12" s="9">
        <f>B12+Assumptions!C7</f>
        <v/>
      </c>
      <c r="D12" s="9">
        <f>C12+Assumptions!D7</f>
        <v/>
      </c>
      <c r="E12" s="9">
        <f>D12+Assumptions!E7</f>
        <v/>
      </c>
    </row>
    <row r="13">
      <c r="A13" t="inlineStr">
        <is>
          <t>Retained earnings</t>
        </is>
      </c>
      <c r="B13" s="9" t="n">
        <v>0</v>
      </c>
      <c r="C13" s="9">
        <f>B13+'Income Statement'!B17</f>
        <v/>
      </c>
      <c r="D13" s="9">
        <f>C13+'Income Statement'!C17</f>
        <v/>
      </c>
      <c r="E13" s="9">
        <f>D13+'Income Statement'!D17</f>
        <v/>
      </c>
    </row>
    <row r="14">
      <c r="A14" s="10" t="inlineStr">
        <is>
          <t>Total equity</t>
        </is>
      </c>
      <c r="B14" s="11">
        <f>B12+B13</f>
        <v/>
      </c>
      <c r="C14" s="11">
        <f>C12+C13</f>
        <v/>
      </c>
      <c r="D14" s="11">
        <f>D12+D13</f>
        <v/>
      </c>
      <c r="E14" s="11">
        <f>E12+E13</f>
        <v/>
      </c>
    </row>
    <row r="15">
      <c r="A15" s="10" t="inlineStr">
        <is>
          <t>Total liabilities &amp; equity</t>
        </is>
      </c>
      <c r="B15" s="11">
        <f>B10+B14</f>
        <v/>
      </c>
      <c r="C15" s="11">
        <f>C10+C14</f>
        <v/>
      </c>
      <c r="D15" s="11">
        <f>D10+D14</f>
        <v/>
      </c>
      <c r="E15" s="11">
        <f>E10+E14</f>
        <v/>
      </c>
    </row>
    <row r="17">
      <c r="A17" s="12" t="inlineStr">
        <is>
          <t>Balance check (must be 0)</t>
        </is>
      </c>
      <c r="B17" s="9">
        <f>B7-B15</f>
        <v/>
      </c>
      <c r="C17" s="9">
        <f>C7-C15</f>
        <v/>
      </c>
      <c r="D17" s="9">
        <f>D7-D15</f>
        <v/>
      </c>
      <c r="E17" s="9">
        <f>E7-E15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36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Cash Flow Statement</t>
        </is>
      </c>
    </row>
    <row r="3">
      <c r="B3" s="6" t="inlineStr">
        <is>
          <t>Year 1</t>
        </is>
      </c>
      <c r="C3" s="6" t="inlineStr">
        <is>
          <t>Year 2</t>
        </is>
      </c>
      <c r="D3" s="6" t="inlineStr">
        <is>
          <t>Year 3</t>
        </is>
      </c>
    </row>
    <row r="4">
      <c r="A4" t="inlineStr">
        <is>
          <t>Net income</t>
        </is>
      </c>
      <c r="B4" s="9">
        <f>'Income Statement'!B17</f>
        <v/>
      </c>
      <c r="C4" s="9">
        <f>'Income Statement'!C17</f>
        <v/>
      </c>
      <c r="D4" s="9">
        <f>'Income Statement'!D17</f>
        <v/>
      </c>
    </row>
    <row r="5">
      <c r="A5" t="inlineStr">
        <is>
          <t>Add back: depreciation &amp; amortization</t>
        </is>
      </c>
      <c r="B5" s="9">
        <f>-'Income Statement'!B14</f>
        <v/>
      </c>
      <c r="C5" s="9">
        <f>-'Income Statement'!C14</f>
        <v/>
      </c>
      <c r="D5" s="9">
        <f>-'Income Statement'!D14</f>
        <v/>
      </c>
    </row>
    <row r="6">
      <c r="A6" t="inlineStr">
        <is>
          <t>(Increase) in accounts receivable</t>
        </is>
      </c>
      <c r="B6" s="9">
        <f>-('Balance Sheet'!C5-'Balance Sheet'!B5)</f>
        <v/>
      </c>
      <c r="C6" s="9">
        <f>-('Balance Sheet'!D5-'Balance Sheet'!C5)</f>
        <v/>
      </c>
      <c r="D6" s="9">
        <f>-('Balance Sheet'!E5-'Balance Sheet'!D5)</f>
        <v/>
      </c>
    </row>
    <row r="7">
      <c r="A7" t="inlineStr">
        <is>
          <t>Increase in accounts payable</t>
        </is>
      </c>
      <c r="B7" s="9">
        <f>'Balance Sheet'!C9-'Balance Sheet'!B9</f>
        <v/>
      </c>
      <c r="C7" s="9">
        <f>'Balance Sheet'!D9-'Balance Sheet'!C9</f>
        <v/>
      </c>
      <c r="D7" s="9">
        <f>'Balance Sheet'!E9-'Balance Sheet'!D9</f>
        <v/>
      </c>
    </row>
    <row r="8">
      <c r="A8" s="10" t="inlineStr">
        <is>
          <t>Cash flow from operations</t>
        </is>
      </c>
      <c r="B8" s="11">
        <f>SUM(B4:B7)</f>
        <v/>
      </c>
      <c r="C8" s="11">
        <f>SUM(C4:C7)</f>
        <v/>
      </c>
      <c r="D8" s="11">
        <f>SUM(D4:D7)</f>
        <v/>
      </c>
    </row>
    <row r="9">
      <c r="A9" t="inlineStr">
        <is>
          <t>Capital expenditure</t>
        </is>
      </c>
      <c r="B9" s="9">
        <f>-Assumptions!$B$21</f>
        <v/>
      </c>
      <c r="C9" s="9">
        <f>-Assumptions!$B$21</f>
        <v/>
      </c>
      <c r="D9" s="9">
        <f>-Assumptions!$B$21</f>
        <v/>
      </c>
    </row>
    <row r="10">
      <c r="A10" s="10" t="inlineStr">
        <is>
          <t>Cash flow from investing</t>
        </is>
      </c>
      <c r="B10" s="11">
        <f>B9</f>
        <v/>
      </c>
      <c r="C10" s="11">
        <f>C9</f>
        <v/>
      </c>
      <c r="D10" s="11">
        <f>D9</f>
        <v/>
      </c>
    </row>
    <row r="11">
      <c r="A11" t="inlineStr">
        <is>
          <t>Equity raised</t>
        </is>
      </c>
      <c r="B11" s="9">
        <f>Assumptions!C7</f>
        <v/>
      </c>
      <c r="C11" s="9">
        <f>Assumptions!D7</f>
        <v/>
      </c>
      <c r="D11" s="9">
        <f>Assumptions!E7</f>
        <v/>
      </c>
    </row>
    <row r="12">
      <c r="A12" s="10" t="inlineStr">
        <is>
          <t>Cash flow from financing</t>
        </is>
      </c>
      <c r="B12" s="11">
        <f>B11</f>
        <v/>
      </c>
      <c r="C12" s="11">
        <f>C11</f>
        <v/>
      </c>
      <c r="D12" s="11">
        <f>D11</f>
        <v/>
      </c>
    </row>
    <row r="13">
      <c r="A13" s="10" t="inlineStr">
        <is>
          <t>Ending cash</t>
        </is>
      </c>
      <c r="B13" s="11">
        <f>'Balance Sheet'!B4+B8+B10+B12</f>
        <v/>
      </c>
      <c r="C13" s="11">
        <f>'Balance Sheet'!C4+C8+C10+C12</f>
        <v/>
      </c>
      <c r="D13" s="11">
        <f>'Balance Sheet'!D4+D8+D10+D12</f>
        <v/>
      </c>
    </row>
    <row r="14">
      <c r="A14" s="2" t="inlineStr">
        <is>
          <t xml:space="preserve">  (opening cash + CFO + CFI + CFF)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2026-07-08T03:40:13Z</dcterms:created>
  <dcterms:modified xmlns:dcterms="http://purl.org/dc/terms/" xmlns:xsi="http://www.w3.org/2001/XMLSchema-instance" xsi:type="dcterms:W3CDTF">2026-07-08T03:40:13Z</dcterms:modified>
</cp:coreProperties>
</file>